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929"/>
  <workbookPr defaultThemeVersion="124226"/>
  <mc:AlternateContent xmlns:mc="http://schemas.openxmlformats.org/markup-compatibility/2006">
    <mc:Choice Requires="x15">
      <x15ac:absPath xmlns:x15ac="http://schemas.microsoft.com/office/spreadsheetml/2010/11/ac" url="https://simio.sharepoint.com/sites/SASMAA/Shared Documents/General/Models/Chapter 3/"/>
    </mc:Choice>
  </mc:AlternateContent>
  <xr:revisionPtr revIDLastSave="0" documentId="8_{1873BFCA-F7D0-48CB-8357-6EA505591C24}" xr6:coauthVersionLast="46" xr6:coauthVersionMax="46" xr10:uidLastSave="{00000000-0000-0000-0000-000000000000}"/>
  <bookViews>
    <workbookView xWindow="-108" yWindow="-13068" windowWidth="23256" windowHeight="13176"/>
  </bookViews>
  <sheets>
    <sheet name="Sheet1" sheetId="5" r:id="rId1"/>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0" i="5" l="1"/>
  <c r="K20" i="5" s="1"/>
  <c r="D38" i="5"/>
  <c r="D37" i="5"/>
  <c r="F19" i="5"/>
  <c r="E20" i="5"/>
  <c r="E21" i="5"/>
  <c r="F21" i="5" s="1"/>
  <c r="E22" i="5"/>
  <c r="L20" i="5"/>
  <c r="L21" i="5"/>
  <c r="L22" i="5" s="1"/>
  <c r="L23" i="5" s="1"/>
  <c r="L24" i="5" s="1"/>
  <c r="L25" i="5" s="1"/>
  <c r="L26" i="5" s="1"/>
  <c r="L27" i="5" s="1"/>
  <c r="L28" i="5" s="1"/>
  <c r="L29" i="5" s="1"/>
  <c r="L30" i="5" s="1"/>
  <c r="L31" i="5" s="1"/>
  <c r="L32" i="5" s="1"/>
  <c r="L33" i="5" s="1"/>
  <c r="L34" i="5" s="1"/>
  <c r="L35" i="5" s="1"/>
  <c r="C7" i="5"/>
  <c r="C8" i="5"/>
  <c r="C9" i="5"/>
  <c r="C10" i="5"/>
  <c r="C11" i="5"/>
  <c r="C12" i="5"/>
  <c r="C13" i="5"/>
  <c r="C14" i="5"/>
  <c r="C6" i="5"/>
  <c r="J20" i="5" s="1"/>
  <c r="Q20" i="5"/>
  <c r="G20" i="5"/>
  <c r="F20" i="5"/>
  <c r="A21" i="5" l="1"/>
  <c r="J21" i="5"/>
  <c r="A22" i="5" s="1"/>
  <c r="Q22" i="5" s="1"/>
  <c r="E23" i="5"/>
  <c r="F22" i="5"/>
  <c r="O20" i="5"/>
  <c r="P20" i="5"/>
  <c r="E24" i="5" l="1"/>
  <c r="F23" i="5"/>
  <c r="P22" i="5"/>
  <c r="K22" i="5"/>
  <c r="K23" i="5" s="1"/>
  <c r="J22" i="5"/>
  <c r="A23" i="5" s="1"/>
  <c r="O22" i="5"/>
  <c r="G22" i="5"/>
  <c r="G23" i="5" s="1"/>
  <c r="M21" i="5"/>
  <c r="P21" i="5"/>
  <c r="Q21" i="5"/>
  <c r="O21" i="5"/>
  <c r="J23" i="5" l="1"/>
  <c r="O23" i="5"/>
  <c r="H23" i="5"/>
  <c r="G24" i="5" s="1"/>
  <c r="G25" i="5" s="1"/>
  <c r="P23" i="5"/>
  <c r="Q23" i="5"/>
  <c r="F24" i="5"/>
  <c r="E25" i="5"/>
  <c r="A24" i="5" l="1"/>
  <c r="J24" i="5"/>
  <c r="F25" i="5"/>
  <c r="E26" i="5"/>
  <c r="F26" i="5" l="1"/>
  <c r="E27" i="5"/>
  <c r="N24" i="5"/>
  <c r="O24" i="5"/>
  <c r="M24" i="5"/>
  <c r="K24" i="5"/>
  <c r="K25" i="5" s="1"/>
  <c r="P24" i="5"/>
  <c r="Q24" i="5"/>
  <c r="A25" i="5" l="1"/>
  <c r="E28" i="5"/>
  <c r="F27" i="5"/>
  <c r="F28" i="5" l="1"/>
  <c r="E29" i="5"/>
  <c r="H25" i="5"/>
  <c r="G26" i="5" s="1"/>
  <c r="J25" i="5"/>
  <c r="O25" i="5"/>
  <c r="P25" i="5"/>
  <c r="Q25" i="5"/>
  <c r="J26" i="5" l="1"/>
  <c r="A26" i="5"/>
  <c r="F29" i="5"/>
  <c r="E30" i="5"/>
  <c r="J27" i="5" l="1"/>
  <c r="A28" i="5" s="1"/>
  <c r="M26" i="5"/>
  <c r="O26" i="5"/>
  <c r="N26" i="5"/>
  <c r="K26" i="5"/>
  <c r="A27" i="5" s="1"/>
  <c r="P26" i="5"/>
  <c r="Q26" i="5"/>
  <c r="E31" i="5"/>
  <c r="F30" i="5"/>
  <c r="O27" i="5" l="1"/>
  <c r="M27" i="5"/>
  <c r="P27" i="5"/>
  <c r="Q27" i="5"/>
  <c r="E32" i="5"/>
  <c r="F31" i="5"/>
  <c r="O28" i="5"/>
  <c r="J28" i="5"/>
  <c r="K28" i="5"/>
  <c r="G28" i="5"/>
  <c r="P28" i="5"/>
  <c r="Q28" i="5"/>
  <c r="A29" i="5" l="1"/>
  <c r="J29" i="5"/>
  <c r="A30" i="5" s="1"/>
  <c r="E33" i="5"/>
  <c r="F32" i="5"/>
  <c r="E34" i="5" l="1"/>
  <c r="F33" i="5"/>
  <c r="J30" i="5"/>
  <c r="K30" i="5"/>
  <c r="K31" i="5" s="1"/>
  <c r="K32" i="5" s="1"/>
  <c r="G30" i="5"/>
  <c r="G31" i="5" s="1"/>
  <c r="G32" i="5" s="1"/>
  <c r="O30" i="5"/>
  <c r="P30" i="5"/>
  <c r="Q30" i="5"/>
  <c r="M29" i="5"/>
  <c r="O29" i="5"/>
  <c r="P29" i="5"/>
  <c r="Q29" i="5"/>
  <c r="A31" i="5" l="1"/>
  <c r="E35" i="5"/>
  <c r="F34" i="5"/>
  <c r="H31" i="5" l="1"/>
  <c r="H32" i="5" s="1"/>
  <c r="G33" i="5" s="1"/>
  <c r="G34" i="5" s="1"/>
  <c r="G35" i="5" s="1"/>
  <c r="J31" i="5"/>
  <c r="A32" i="5" s="1"/>
  <c r="O31" i="5"/>
  <c r="P31" i="5"/>
  <c r="Q31" i="5"/>
  <c r="F35" i="5"/>
  <c r="E37" i="5"/>
  <c r="E38" i="5"/>
  <c r="F38" i="5" l="1"/>
  <c r="F37" i="5"/>
  <c r="O32" i="5"/>
  <c r="J32" i="5"/>
  <c r="I32" i="5"/>
  <c r="H33" i="5" s="1"/>
  <c r="H34" i="5" s="1"/>
  <c r="H35" i="5" s="1"/>
  <c r="P32" i="5"/>
  <c r="Q32" i="5"/>
  <c r="J33" i="5" l="1"/>
  <c r="A33" i="5"/>
  <c r="K33" i="5" l="1"/>
  <c r="K34" i="5" s="1"/>
  <c r="K35" i="5" s="1"/>
  <c r="M33" i="5"/>
  <c r="O33" i="5"/>
  <c r="N33" i="5"/>
  <c r="P33" i="5"/>
  <c r="Q33" i="5"/>
  <c r="A34" i="5"/>
  <c r="N36" i="5" l="1"/>
  <c r="N37" i="5"/>
  <c r="N38" i="5"/>
  <c r="M38" i="5"/>
  <c r="M36" i="5"/>
  <c r="M37" i="5"/>
  <c r="J34" i="5"/>
  <c r="O34" i="5"/>
  <c r="I34" i="5"/>
  <c r="I35" i="5" s="1"/>
  <c r="P34" i="5"/>
  <c r="Q34" i="5"/>
  <c r="A35" i="5" l="1"/>
  <c r="J35" i="5"/>
  <c r="O35" i="5" l="1"/>
  <c r="O36" i="5" s="1"/>
  <c r="P35" i="5"/>
  <c r="P36" i="5" s="1"/>
  <c r="Q35" i="5"/>
  <c r="Q36" i="5" s="1"/>
</calcChain>
</file>

<file path=xl/comments1.xml><?xml version="1.0" encoding="utf-8"?>
<comments xmlns="http://schemas.openxmlformats.org/spreadsheetml/2006/main">
  <authors>
    <author>David Kelton</author>
  </authors>
  <commentList>
    <comment ref="C4" authorId="0" shapeId="0">
      <text>
        <r>
          <rPr>
            <sz val="8"/>
            <color indexed="81"/>
            <rFont val="Tahoma"/>
            <family val="2"/>
          </rPr>
          <t>Between this entity and the one that arrived before it.</t>
        </r>
      </text>
    </comment>
  </commentList>
</comments>
</file>

<file path=xl/sharedStrings.xml><?xml version="1.0" encoding="utf-8"?>
<sst xmlns="http://schemas.openxmlformats.org/spreadsheetml/2006/main" count="51" uniqueCount="35">
  <si>
    <t>Arrival</t>
  </si>
  <si>
    <t>Arrival
Time</t>
  </si>
  <si>
    <t>Interarrival
Time</t>
  </si>
  <si>
    <t>Service
Time</t>
  </si>
  <si>
    <t>Entity
Number</t>
  </si>
  <si>
    <t>Server
Status</t>
  </si>
  <si>
    <t>Event
Time</t>
  </si>
  <si>
    <t>Event
Type</t>
  </si>
  <si>
    <t>Number in
Queue</t>
  </si>
  <si>
    <t>Initialize</t>
  </si>
  <si>
    <t>Next
Arrival</t>
  </si>
  <si>
    <t>Next
Departure</t>
  </si>
  <si>
    <t>End
Simulation</t>
  </si>
  <si>
    <t>Departure</t>
  </si>
  <si>
    <t>End Sim</t>
  </si>
  <si>
    <t>Number in
System</t>
  </si>
  <si>
    <t>1st in
Queue</t>
  </si>
  <si>
    <t>2nd in
Queue</t>
  </si>
  <si>
    <t>In
Service</t>
  </si>
  <si>
    <t>Arrival Times of Customers</t>
  </si>
  <si>
    <t>Event Calendar</t>
  </si>
  <si>
    <t>Time in
System</t>
  </si>
  <si>
    <t>Time in
Queue</t>
  </si>
  <si>
    <t>Server
Busy</t>
  </si>
  <si>
    <t>System State Variables</t>
  </si>
  <si>
    <t>Average:</t>
  </si>
  <si>
    <t>Minimum:</t>
  </si>
  <si>
    <t>Maximum:</t>
  </si>
  <si>
    <t>The last three service times are not used.</t>
  </si>
  <si>
    <t>Given Arrival, Service Times (Minutes)</t>
  </si>
  <si>
    <t>Entity-Based
Observations</t>
  </si>
  <si>
    <t>Areas of Individual Rectangles
Under Curves</t>
  </si>
  <si>
    <t>Manual Single-Server-Queue Simulation (spreadsheet-assisted for arithmetic)</t>
  </si>
  <si>
    <t>Need time- weighted averages, not simple averages (O36 .. Q36).</t>
  </si>
  <si>
    <r>
      <t xml:space="preserve">The averages in O36..Q36 are </t>
    </r>
    <r>
      <rPr>
        <i/>
        <sz val="10"/>
        <color indexed="8"/>
        <rFont val="Calibri"/>
        <family val="2"/>
      </rPr>
      <t>time</t>
    </r>
    <r>
      <rPr>
        <sz val="10"/>
        <color indexed="8"/>
        <rFont val="Calibri"/>
        <family val="2"/>
      </rPr>
      <t xml:space="preserve"> averages, not simple averages.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</si>
</sst>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6" formatCode="0.000000"/>
  </numFmts>
  <fonts count="7" x14ac:knownFonts="1">
    <font>
      <sz val="11"/>
      <color theme="1"/>
      <name val="Calibri"/>
      <family val="2"/>
      <scheme val="minor"/>
    </font>
    <font>
      <sz val="8"/>
      <color indexed="81"/>
      <name val="Tahoma"/>
      <family val="2"/>
    </font>
    <font>
      <sz val="10"/>
      <color indexed="8"/>
      <name val="Calibri"/>
      <family val="2"/>
    </font>
    <font>
      <i/>
      <sz val="10"/>
      <color indexed="8"/>
      <name val="Calibri"/>
      <family val="2"/>
    </font>
    <font>
      <sz val="10"/>
      <color theme="1"/>
      <name val="Calibri"/>
      <family val="2"/>
      <scheme val="minor"/>
    </font>
    <font>
      <strike/>
      <sz val="10"/>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6" tint="0.59999389629810485"/>
        <bgColor indexed="64"/>
      </patternFill>
    </fill>
  </fills>
  <borders count="16">
    <border>
      <left/>
      <right/>
      <top/>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9">
    <xf numFmtId="0" fontId="0" fillId="0" borderId="0" xfId="0"/>
    <xf numFmtId="0" fontId="4" fillId="0" borderId="0" xfId="0" applyFont="1" applyAlignment="1"/>
    <xf numFmtId="0" fontId="4" fillId="0" borderId="0" xfId="0" applyFont="1"/>
    <xf numFmtId="166" fontId="4" fillId="0" borderId="0" xfId="0" applyNumberFormat="1" applyFont="1"/>
    <xf numFmtId="166" fontId="4" fillId="2" borderId="1" xfId="0" applyNumberFormat="1" applyFont="1" applyFill="1" applyBorder="1"/>
    <xf numFmtId="166" fontId="4" fillId="0" borderId="1" xfId="0" applyNumberFormat="1" applyFont="1" applyBorder="1"/>
    <xf numFmtId="166" fontId="4" fillId="2" borderId="0" xfId="0" applyNumberFormat="1" applyFont="1" applyFill="1" applyBorder="1"/>
    <xf numFmtId="166" fontId="4" fillId="0" borderId="0" xfId="0" applyNumberFormat="1" applyFont="1" applyBorder="1" applyAlignment="1">
      <alignment horizontal="right"/>
    </xf>
    <xf numFmtId="166" fontId="4" fillId="2" borderId="2" xfId="0" applyNumberFormat="1" applyFont="1" applyFill="1" applyBorder="1"/>
    <xf numFmtId="166" fontId="4" fillId="0" borderId="0" xfId="0" applyNumberFormat="1" applyFont="1" applyBorder="1"/>
    <xf numFmtId="0" fontId="4" fillId="0" borderId="0" xfId="0" applyFont="1" applyAlignment="1">
      <alignment horizontal="center"/>
    </xf>
    <xf numFmtId="0" fontId="4" fillId="2" borderId="3" xfId="0" applyFont="1" applyFill="1" applyBorder="1" applyAlignment="1">
      <alignment horizontal="center" wrapText="1"/>
    </xf>
    <xf numFmtId="0" fontId="4" fillId="0" borderId="3" xfId="0" applyFont="1" applyBorder="1" applyAlignment="1">
      <alignment horizontal="center" wrapText="1"/>
    </xf>
    <xf numFmtId="0" fontId="4" fillId="2" borderId="4" xfId="0" applyFont="1" applyFill="1" applyBorder="1" applyAlignment="1">
      <alignment horizontal="center" wrapText="1"/>
    </xf>
    <xf numFmtId="0" fontId="4" fillId="0" borderId="0" xfId="0" applyFont="1" applyFill="1" applyBorder="1"/>
    <xf numFmtId="166" fontId="4" fillId="0" borderId="0" xfId="0" applyNumberFormat="1" applyFont="1" applyFill="1" applyBorder="1"/>
    <xf numFmtId="0" fontId="4" fillId="0" borderId="0" xfId="0" applyFont="1" applyFill="1"/>
    <xf numFmtId="0" fontId="4" fillId="0" borderId="0" xfId="0" applyFont="1" applyAlignment="1">
      <alignment horizontal="center" wrapText="1"/>
    </xf>
    <xf numFmtId="0" fontId="4" fillId="0" borderId="0" xfId="0" applyFont="1" applyFill="1" applyBorder="1" applyAlignment="1">
      <alignment horizontal="center"/>
    </xf>
    <xf numFmtId="0" fontId="4" fillId="0" borderId="0" xfId="0" applyFont="1" applyFill="1" applyBorder="1" applyAlignment="1">
      <alignment horizontal="center" wrapText="1"/>
    </xf>
    <xf numFmtId="166" fontId="5" fillId="0" borderId="0" xfId="0" applyNumberFormat="1" applyFont="1" applyFill="1" applyBorder="1"/>
    <xf numFmtId="0" fontId="4" fillId="0" borderId="5" xfId="0" applyFont="1" applyBorder="1"/>
    <xf numFmtId="0" fontId="4" fillId="0" borderId="0" xfId="0" applyFont="1" applyBorder="1"/>
    <xf numFmtId="0" fontId="4" fillId="0" borderId="2" xfId="0" applyFont="1" applyBorder="1"/>
    <xf numFmtId="166" fontId="4" fillId="0" borderId="2" xfId="0" applyNumberFormat="1" applyFont="1" applyBorder="1"/>
    <xf numFmtId="0" fontId="4" fillId="0" borderId="6" xfId="0" applyFont="1" applyBorder="1"/>
    <xf numFmtId="0" fontId="4" fillId="0" borderId="1" xfId="0" applyFont="1" applyBorder="1"/>
    <xf numFmtId="166" fontId="4" fillId="0" borderId="7" xfId="0" applyNumberFormat="1" applyFont="1" applyBorder="1"/>
    <xf numFmtId="166" fontId="4" fillId="0" borderId="5" xfId="0" applyNumberFormat="1" applyFont="1" applyBorder="1"/>
    <xf numFmtId="166" fontId="4" fillId="0" borderId="6" xfId="0" applyNumberFormat="1" applyFont="1" applyBorder="1"/>
    <xf numFmtId="0" fontId="4" fillId="0" borderId="8" xfId="0" applyFont="1" applyBorder="1" applyAlignment="1">
      <alignment horizontal="center" wrapText="1"/>
    </xf>
    <xf numFmtId="0" fontId="4" fillId="0" borderId="3" xfId="0" applyFont="1" applyFill="1" applyBorder="1" applyAlignment="1">
      <alignment horizontal="center" wrapText="1"/>
    </xf>
    <xf numFmtId="0" fontId="4" fillId="0" borderId="4" xfId="0" applyFont="1" applyBorder="1" applyAlignment="1">
      <alignment horizontal="center" wrapText="1"/>
    </xf>
    <xf numFmtId="166" fontId="4" fillId="0" borderId="9" xfId="0" applyNumberFormat="1" applyFont="1" applyBorder="1"/>
    <xf numFmtId="0" fontId="4" fillId="0" borderId="10" xfId="0" applyFont="1" applyBorder="1"/>
    <xf numFmtId="0" fontId="4" fillId="0" borderId="7" xfId="0" applyFont="1" applyBorder="1"/>
    <xf numFmtId="0" fontId="4" fillId="0" borderId="11" xfId="0" applyFont="1" applyBorder="1" applyAlignment="1">
      <alignment horizontal="right"/>
    </xf>
    <xf numFmtId="0" fontId="4" fillId="0" borderId="12" xfId="0" applyFont="1" applyBorder="1" applyAlignment="1">
      <alignment horizontal="right"/>
    </xf>
    <xf numFmtId="164" fontId="4" fillId="0" borderId="5" xfId="0" applyNumberFormat="1" applyFont="1" applyBorder="1"/>
    <xf numFmtId="164" fontId="4" fillId="0" borderId="2" xfId="0" applyNumberFormat="1" applyFont="1" applyBorder="1"/>
    <xf numFmtId="164" fontId="4" fillId="0" borderId="6" xfId="0" applyNumberFormat="1" applyFont="1" applyBorder="1"/>
    <xf numFmtId="164" fontId="4" fillId="0" borderId="7" xfId="0" applyNumberFormat="1" applyFont="1" applyBorder="1"/>
    <xf numFmtId="166" fontId="4" fillId="0" borderId="10" xfId="0" applyNumberFormat="1" applyFont="1" applyBorder="1"/>
    <xf numFmtId="166" fontId="4" fillId="0" borderId="13" xfId="0" applyNumberFormat="1" applyFont="1" applyBorder="1"/>
    <xf numFmtId="166" fontId="4" fillId="0" borderId="0" xfId="0" applyNumberFormat="1" applyFont="1" applyAlignment="1">
      <alignment horizontal="center"/>
    </xf>
    <xf numFmtId="166" fontId="4" fillId="0" borderId="0" xfId="0" applyNumberFormat="1" applyFont="1" applyFill="1"/>
    <xf numFmtId="166" fontId="4" fillId="0" borderId="3" xfId="0" applyNumberFormat="1" applyFont="1" applyBorder="1" applyAlignment="1">
      <alignment horizontal="center" wrapText="1"/>
    </xf>
    <xf numFmtId="166" fontId="4" fillId="0" borderId="3" xfId="0" applyNumberFormat="1" applyFont="1" applyFill="1" applyBorder="1" applyAlignment="1">
      <alignment horizontal="center" wrapText="1"/>
    </xf>
    <xf numFmtId="166" fontId="4" fillId="0" borderId="4" xfId="0" applyNumberFormat="1" applyFont="1" applyBorder="1" applyAlignment="1">
      <alignment horizontal="center" wrapText="1"/>
    </xf>
    <xf numFmtId="166" fontId="4" fillId="0" borderId="8" xfId="0" applyNumberFormat="1" applyFont="1" applyBorder="1" applyAlignment="1">
      <alignment horizontal="center" wrapText="1"/>
    </xf>
    <xf numFmtId="0" fontId="4" fillId="2" borderId="14" xfId="0" applyFont="1" applyFill="1" applyBorder="1" applyAlignment="1">
      <alignment horizontal="center" wrapText="1"/>
    </xf>
    <xf numFmtId="0" fontId="4" fillId="2" borderId="11" xfId="0" applyFont="1" applyFill="1" applyBorder="1"/>
    <xf numFmtId="0" fontId="4" fillId="2" borderId="12" xfId="0" applyFont="1" applyFill="1" applyBorder="1"/>
    <xf numFmtId="0" fontId="4" fillId="0" borderId="15" xfId="0" applyFont="1" applyBorder="1" applyAlignment="1">
      <alignment horizontal="right" vertical="center"/>
    </xf>
    <xf numFmtId="0" fontId="4" fillId="3" borderId="10" xfId="0" applyFont="1" applyFill="1" applyBorder="1"/>
    <xf numFmtId="0" fontId="4" fillId="3" borderId="13" xfId="0" applyFont="1" applyFill="1" applyBorder="1"/>
    <xf numFmtId="0" fontId="4" fillId="3" borderId="5" xfId="0" applyFont="1" applyFill="1" applyBorder="1"/>
    <xf numFmtId="0" fontId="4" fillId="3" borderId="0" xfId="0" applyFont="1" applyFill="1" applyBorder="1"/>
    <xf numFmtId="0" fontId="4" fillId="3" borderId="2" xfId="0" applyFont="1" applyFill="1" applyBorder="1"/>
    <xf numFmtId="0" fontId="4" fillId="3" borderId="1" xfId="0" applyFont="1" applyFill="1" applyBorder="1"/>
    <xf numFmtId="0" fontId="4" fillId="3" borderId="7" xfId="0" applyFont="1" applyFill="1" applyBorder="1"/>
    <xf numFmtId="0" fontId="4" fillId="3" borderId="6" xfId="0" applyFont="1" applyFill="1" applyBorder="1"/>
    <xf numFmtId="166" fontId="4" fillId="3" borderId="5" xfId="0" applyNumberFormat="1" applyFont="1" applyFill="1" applyBorder="1"/>
    <xf numFmtId="166" fontId="4" fillId="3" borderId="0" xfId="0" applyNumberFormat="1" applyFont="1" applyFill="1" applyBorder="1"/>
    <xf numFmtId="166" fontId="4" fillId="3" borderId="2" xfId="0" applyNumberFormat="1" applyFont="1" applyFill="1" applyBorder="1"/>
    <xf numFmtId="166" fontId="4" fillId="3" borderId="6" xfId="0" applyNumberFormat="1" applyFont="1" applyFill="1" applyBorder="1"/>
    <xf numFmtId="166" fontId="4" fillId="3" borderId="7" xfId="0" applyNumberFormat="1" applyFont="1" applyFill="1" applyBorder="1"/>
    <xf numFmtId="166" fontId="4" fillId="3" borderId="1" xfId="0" applyNumberFormat="1" applyFont="1" applyFill="1" applyBorder="1"/>
    <xf numFmtId="0" fontId="4" fillId="3" borderId="9" xfId="0" applyFont="1" applyFill="1" applyBorder="1"/>
    <xf numFmtId="166" fontId="4" fillId="3" borderId="10" xfId="0" applyNumberFormat="1" applyFont="1" applyFill="1" applyBorder="1"/>
    <xf numFmtId="0" fontId="4" fillId="0" borderId="0" xfId="0" applyFont="1" applyFill="1" applyAlignment="1">
      <alignment vertical="center"/>
    </xf>
    <xf numFmtId="164" fontId="4" fillId="0" borderId="9" xfId="0" applyNumberFormat="1" applyFont="1" applyBorder="1" applyAlignment="1">
      <alignment horizontal="right" vertical="center"/>
    </xf>
    <xf numFmtId="164" fontId="4" fillId="0" borderId="13" xfId="0" applyNumberFormat="1" applyFont="1" applyBorder="1" applyAlignment="1">
      <alignment horizontal="right" vertical="center"/>
    </xf>
    <xf numFmtId="164" fontId="4" fillId="0" borderId="10" xfId="0" applyNumberFormat="1" applyFont="1" applyBorder="1" applyAlignment="1">
      <alignment horizontal="right" vertical="center"/>
    </xf>
    <xf numFmtId="166" fontId="4" fillId="2" borderId="15" xfId="0" applyNumberFormat="1" applyFont="1" applyFill="1" applyBorder="1"/>
    <xf numFmtId="166" fontId="4" fillId="2" borderId="11" xfId="0" applyNumberFormat="1" applyFont="1" applyFill="1" applyBorder="1"/>
    <xf numFmtId="166" fontId="4" fillId="2" borderId="12" xfId="0" applyNumberFormat="1" applyFont="1" applyFill="1" applyBorder="1"/>
    <xf numFmtId="164" fontId="4" fillId="0" borderId="0" xfId="0" applyNumberFormat="1" applyFont="1" applyFill="1" applyBorder="1" applyAlignment="1">
      <alignment vertical="top"/>
    </xf>
    <xf numFmtId="164" fontId="4" fillId="4" borderId="5" xfId="0" applyNumberFormat="1" applyFont="1" applyFill="1" applyBorder="1" applyAlignment="1">
      <alignment horizontal="left" vertical="top" wrapText="1"/>
    </xf>
    <xf numFmtId="164" fontId="4" fillId="4" borderId="0" xfId="0" applyNumberFormat="1" applyFont="1" applyFill="1" applyBorder="1" applyAlignment="1">
      <alignment horizontal="left" vertical="top" wrapText="1"/>
    </xf>
    <xf numFmtId="164" fontId="4" fillId="4" borderId="2" xfId="0" applyNumberFormat="1" applyFont="1" applyFill="1" applyBorder="1" applyAlignment="1">
      <alignment horizontal="left" vertical="top" wrapText="1"/>
    </xf>
    <xf numFmtId="164" fontId="4" fillId="4" borderId="6" xfId="0" applyNumberFormat="1" applyFont="1" applyFill="1" applyBorder="1" applyAlignment="1">
      <alignment horizontal="left" vertical="top" wrapText="1"/>
    </xf>
    <xf numFmtId="164" fontId="4" fillId="4" borderId="1" xfId="0" applyNumberFormat="1" applyFont="1" applyFill="1" applyBorder="1" applyAlignment="1">
      <alignment horizontal="left" vertical="top" wrapText="1"/>
    </xf>
    <xf numFmtId="164" fontId="4" fillId="4" borderId="7" xfId="0" applyNumberFormat="1" applyFont="1" applyFill="1" applyBorder="1" applyAlignment="1">
      <alignment horizontal="left" vertical="top" wrapText="1"/>
    </xf>
    <xf numFmtId="0" fontId="6" fillId="0" borderId="0" xfId="0" applyFont="1" applyAlignment="1">
      <alignment horizontal="left"/>
    </xf>
    <xf numFmtId="0" fontId="4" fillId="4" borderId="9" xfId="0" applyFont="1" applyFill="1" applyBorder="1" applyAlignment="1">
      <alignment horizontal="left" wrapText="1"/>
    </xf>
    <xf numFmtId="0" fontId="4" fillId="4" borderId="10" xfId="0" applyFont="1" applyFill="1" applyBorder="1" applyAlignment="1">
      <alignment horizontal="left"/>
    </xf>
    <xf numFmtId="0" fontId="4" fillId="4" borderId="13" xfId="0" applyFont="1" applyFill="1" applyBorder="1" applyAlignment="1">
      <alignment horizontal="left"/>
    </xf>
    <xf numFmtId="0" fontId="4" fillId="0" borderId="9" xfId="0" applyFont="1" applyBorder="1" applyAlignment="1">
      <alignment horizontal="center" wrapText="1"/>
    </xf>
    <xf numFmtId="0" fontId="4" fillId="0" borderId="13"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166" fontId="4" fillId="0" borderId="9" xfId="0" applyNumberFormat="1" applyFont="1" applyBorder="1" applyAlignment="1">
      <alignment horizontal="center" vertical="center" wrapText="1"/>
    </xf>
    <xf numFmtId="166" fontId="4" fillId="0" borderId="10" xfId="0" applyNumberFormat="1" applyFont="1" applyBorder="1" applyAlignment="1">
      <alignment horizontal="center" vertical="center"/>
    </xf>
    <xf numFmtId="166" fontId="4" fillId="0" borderId="13"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1" xfId="0" applyNumberFormat="1" applyFont="1" applyBorder="1" applyAlignment="1">
      <alignment horizontal="center" vertical="center"/>
    </xf>
    <xf numFmtId="166" fontId="4" fillId="0" borderId="7" xfId="0" applyNumberFormat="1"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7" xfId="0" applyFont="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13" xfId="0" applyFont="1" applyBorder="1" applyAlignment="1">
      <alignment horizontal="center"/>
    </xf>
    <xf numFmtId="166" fontId="4" fillId="0" borderId="9" xfId="0" applyNumberFormat="1" applyFont="1" applyFill="1" applyBorder="1" applyAlignment="1">
      <alignment horizontal="center"/>
    </xf>
    <xf numFmtId="166" fontId="4" fillId="0" borderId="10" xfId="0" applyNumberFormat="1" applyFont="1" applyFill="1" applyBorder="1" applyAlignment="1">
      <alignment horizontal="center"/>
    </xf>
    <xf numFmtId="166" fontId="4" fillId="0" borderId="13" xfId="0" applyNumberFormat="1" applyFont="1" applyFill="1" applyBorder="1" applyAlignment="1">
      <alignment horizontal="center"/>
    </xf>
    <xf numFmtId="166" fontId="4" fillId="0" borderId="9" xfId="0" applyNumberFormat="1" applyFont="1" applyFill="1" applyBorder="1" applyAlignment="1">
      <alignment horizontal="center" vertical="center" wrapText="1"/>
    </xf>
    <xf numFmtId="166" fontId="4" fillId="0" borderId="13" xfId="0" applyNumberFormat="1" applyFont="1" applyFill="1" applyBorder="1" applyAlignment="1">
      <alignment horizontal="center" vertical="center" wrapText="1"/>
    </xf>
    <xf numFmtId="166" fontId="4" fillId="0" borderId="5" xfId="0" applyNumberFormat="1" applyFont="1" applyFill="1" applyBorder="1" applyAlignment="1">
      <alignment horizontal="center" vertical="center" wrapText="1"/>
    </xf>
    <xf numFmtId="166" fontId="4" fillId="0" borderId="2" xfId="0" applyNumberFormat="1" applyFont="1" applyFill="1" applyBorder="1" applyAlignment="1">
      <alignment horizontal="center" vertical="center" wrapText="1"/>
    </xf>
    <xf numFmtId="166" fontId="4" fillId="0" borderId="6" xfId="0" applyNumberFormat="1" applyFont="1" applyFill="1" applyBorder="1" applyAlignment="1">
      <alignment horizontal="center" vertical="center" wrapText="1"/>
    </xf>
    <xf numFmtId="166" fontId="4" fillId="0" borderId="7"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6</xdr:col>
      <xdr:colOff>405765</xdr:colOff>
      <xdr:row>9</xdr:row>
      <xdr:rowOff>28575</xdr:rowOff>
    </xdr:from>
    <xdr:ext cx="2726267" cy="893208"/>
    <xdr:sp macro="" textlink="">
      <xdr:nvSpPr>
        <xdr:cNvPr id="2" name="TextBox 1">
          <a:extLst>
            <a:ext uri="{FF2B5EF4-FFF2-40B4-BE49-F238E27FC236}">
              <a16:creationId xmlns:a16="http://schemas.microsoft.com/office/drawing/2014/main" id="{BEB23431-E7F3-4FBE-AA47-5B7B8B03B4B3}"/>
            </a:ext>
          </a:extLst>
        </xdr:cNvPr>
        <xdr:cNvSpPr txBox="1"/>
      </xdr:nvSpPr>
      <xdr:spPr>
        <a:xfrm>
          <a:off x="4000500" y="1752600"/>
          <a:ext cx="2733675" cy="885826"/>
        </a:xfrm>
        <a:prstGeom prst="rect">
          <a:avLst/>
        </a:prstGeom>
        <a:solidFill>
          <a:schemeClr val="accent2">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l"/>
          <a:r>
            <a:rPr lang="en-US" sz="1000" i="1"/>
            <a:t>Pink-shaded cells below are not completely general, i.e., the formulas in them depend on these particular given arrival and service times, so this spreadsheet will not in general update correctly with different arrival and service times.</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0"/>
  <sheetViews>
    <sheetView tabSelected="1" zoomScale="80" zoomScaleNormal="80" workbookViewId="0">
      <selection activeCell="S40" sqref="S40"/>
    </sheetView>
  </sheetViews>
  <sheetFormatPr defaultColWidth="9.109375" defaultRowHeight="13.8" x14ac:dyDescent="0.3"/>
  <cols>
    <col min="1" max="4" width="10.6640625" style="2" customWidth="1"/>
    <col min="5" max="5" width="10.6640625" style="16" customWidth="1"/>
    <col min="6" max="13" width="10.6640625" style="2" customWidth="1"/>
    <col min="14" max="17" width="10.6640625" style="3" customWidth="1"/>
    <col min="18" max="16384" width="9.109375" style="2"/>
  </cols>
  <sheetData>
    <row r="1" spans="1:17" ht="21" x14ac:dyDescent="0.4">
      <c r="A1" s="84" t="s">
        <v>32</v>
      </c>
      <c r="B1" s="84"/>
      <c r="C1" s="84"/>
      <c r="D1" s="84"/>
      <c r="E1" s="84"/>
      <c r="F1" s="84"/>
      <c r="G1" s="84"/>
      <c r="H1" s="84"/>
      <c r="I1" s="84"/>
      <c r="J1" s="84"/>
      <c r="K1" s="84"/>
      <c r="L1" s="84"/>
      <c r="M1" s="84"/>
      <c r="N1" s="84"/>
      <c r="O1" s="84"/>
      <c r="P1" s="84"/>
      <c r="Q1" s="84"/>
    </row>
    <row r="3" spans="1:17" x14ac:dyDescent="0.3">
      <c r="A3" s="104" t="s">
        <v>29</v>
      </c>
      <c r="B3" s="105"/>
      <c r="C3" s="105"/>
      <c r="D3" s="106"/>
      <c r="E3" s="18"/>
      <c r="F3" s="1"/>
      <c r="G3" s="1"/>
    </row>
    <row r="4" spans="1:17" s="10" customFormat="1" ht="27.6" x14ac:dyDescent="0.3">
      <c r="A4" s="50" t="s">
        <v>4</v>
      </c>
      <c r="B4" s="11" t="s">
        <v>1</v>
      </c>
      <c r="C4" s="12" t="s">
        <v>2</v>
      </c>
      <c r="D4" s="13" t="s">
        <v>3</v>
      </c>
      <c r="E4" s="19"/>
      <c r="F4" s="17"/>
      <c r="G4" s="17"/>
      <c r="N4" s="44"/>
      <c r="O4" s="44"/>
      <c r="P4" s="44"/>
      <c r="Q4" s="44"/>
    </row>
    <row r="5" spans="1:17" x14ac:dyDescent="0.3">
      <c r="A5" s="51">
        <v>1</v>
      </c>
      <c r="B5" s="6">
        <v>0</v>
      </c>
      <c r="C5" s="7"/>
      <c r="D5" s="8">
        <v>0.48616500000000001</v>
      </c>
      <c r="E5" s="20"/>
    </row>
    <row r="6" spans="1:17" x14ac:dyDescent="0.3">
      <c r="A6" s="51">
        <v>2</v>
      </c>
      <c r="B6" s="6">
        <v>1.9658340000000001</v>
      </c>
      <c r="C6" s="9">
        <f>B6-B5</f>
        <v>1.9658340000000001</v>
      </c>
      <c r="D6" s="8">
        <v>0.66512099999999996</v>
      </c>
      <c r="E6" s="20"/>
    </row>
    <row r="7" spans="1:17" x14ac:dyDescent="0.3">
      <c r="A7" s="51">
        <v>3</v>
      </c>
      <c r="B7" s="6">
        <v>2.2754180000000002</v>
      </c>
      <c r="C7" s="9">
        <f t="shared" ref="C7:C14" si="0">B7-B6</f>
        <v>0.30958400000000008</v>
      </c>
      <c r="D7" s="8">
        <v>0.35491699999999998</v>
      </c>
      <c r="E7" s="20"/>
    </row>
    <row r="8" spans="1:17" x14ac:dyDescent="0.3">
      <c r="A8" s="51">
        <v>4</v>
      </c>
      <c r="B8" s="6">
        <v>2.9099569999999999</v>
      </c>
      <c r="C8" s="9">
        <f t="shared" si="0"/>
        <v>0.63453899999999974</v>
      </c>
      <c r="D8" s="8">
        <v>0.56365299999999996</v>
      </c>
      <c r="E8" s="20"/>
    </row>
    <row r="9" spans="1:17" x14ac:dyDescent="0.3">
      <c r="A9" s="51">
        <v>5</v>
      </c>
      <c r="B9" s="6">
        <v>4.0333629999999996</v>
      </c>
      <c r="C9" s="9">
        <f t="shared" si="0"/>
        <v>1.1234059999999997</v>
      </c>
      <c r="D9" s="8">
        <v>5.1575000000000003E-2</v>
      </c>
      <c r="E9" s="20"/>
    </row>
    <row r="10" spans="1:17" x14ac:dyDescent="0.3">
      <c r="A10" s="51">
        <v>6</v>
      </c>
      <c r="B10" s="6">
        <v>5.1362290000000002</v>
      </c>
      <c r="C10" s="9">
        <f t="shared" si="0"/>
        <v>1.1028660000000006</v>
      </c>
      <c r="D10" s="8">
        <v>2.6527340000000001</v>
      </c>
      <c r="E10" s="20"/>
    </row>
    <row r="11" spans="1:17" x14ac:dyDescent="0.3">
      <c r="A11" s="51">
        <v>7</v>
      </c>
      <c r="B11" s="6">
        <v>6.5394269999999999</v>
      </c>
      <c r="C11" s="9">
        <f t="shared" si="0"/>
        <v>1.4031979999999997</v>
      </c>
      <c r="D11" s="8">
        <v>0.37953999999999999</v>
      </c>
      <c r="E11" s="20"/>
    </row>
    <row r="12" spans="1:17" ht="12.75" customHeight="1" x14ac:dyDescent="0.3">
      <c r="A12" s="51">
        <v>8</v>
      </c>
      <c r="B12" s="6">
        <v>6.7445130000000004</v>
      </c>
      <c r="C12" s="9">
        <f t="shared" si="0"/>
        <v>0.20508600000000055</v>
      </c>
      <c r="D12" s="74">
        <v>0.33027200000000001</v>
      </c>
      <c r="E12" s="113" t="s">
        <v>28</v>
      </c>
      <c r="F12" s="114"/>
    </row>
    <row r="13" spans="1:17" ht="12.75" customHeight="1" x14ac:dyDescent="0.3">
      <c r="A13" s="51">
        <v>9</v>
      </c>
      <c r="B13" s="6">
        <v>7.8456159999999997</v>
      </c>
      <c r="C13" s="9">
        <f t="shared" si="0"/>
        <v>1.1011029999999993</v>
      </c>
      <c r="D13" s="75">
        <v>2.9851740000000002</v>
      </c>
      <c r="E13" s="115"/>
      <c r="F13" s="116"/>
      <c r="H13" s="70"/>
      <c r="I13" s="70"/>
      <c r="J13" s="70"/>
      <c r="K13" s="70"/>
      <c r="L13" s="70"/>
      <c r="M13" s="70"/>
      <c r="N13" s="70"/>
      <c r="O13" s="70"/>
      <c r="P13" s="70"/>
      <c r="Q13" s="70"/>
    </row>
    <row r="14" spans="1:17" x14ac:dyDescent="0.3">
      <c r="A14" s="52">
        <v>10</v>
      </c>
      <c r="B14" s="4">
        <v>8.3304069999999992</v>
      </c>
      <c r="C14" s="5">
        <f t="shared" si="0"/>
        <v>0.48479099999999953</v>
      </c>
      <c r="D14" s="76">
        <v>0.29021799999999998</v>
      </c>
      <c r="E14" s="117"/>
      <c r="F14" s="118"/>
      <c r="H14" s="70"/>
      <c r="I14" s="70"/>
      <c r="J14" s="70"/>
      <c r="K14" s="70"/>
      <c r="L14" s="70"/>
      <c r="M14" s="70"/>
      <c r="N14" s="70"/>
      <c r="O14" s="70"/>
      <c r="P14" s="70"/>
      <c r="Q14" s="70"/>
    </row>
    <row r="15" spans="1:17" s="16" customFormat="1" x14ac:dyDescent="0.3">
      <c r="A15" s="14"/>
      <c r="B15" s="15"/>
      <c r="C15" s="15"/>
      <c r="D15" s="15"/>
      <c r="E15" s="15"/>
      <c r="N15" s="45"/>
      <c r="O15" s="45"/>
      <c r="P15" s="45"/>
      <c r="Q15" s="45"/>
    </row>
    <row r="16" spans="1:17" s="16" customFormat="1" ht="15" customHeight="1" x14ac:dyDescent="0.3">
      <c r="A16" s="14"/>
      <c r="B16" s="15"/>
      <c r="C16" s="15"/>
      <c r="D16" s="110" t="s">
        <v>24</v>
      </c>
      <c r="E16" s="111"/>
      <c r="F16" s="111"/>
      <c r="G16" s="111"/>
      <c r="H16" s="111"/>
      <c r="I16" s="112"/>
      <c r="J16" s="98" t="s">
        <v>20</v>
      </c>
      <c r="K16" s="99"/>
      <c r="L16" s="100"/>
      <c r="M16" s="88" t="s">
        <v>30</v>
      </c>
      <c r="N16" s="89"/>
      <c r="O16" s="92" t="s">
        <v>31</v>
      </c>
      <c r="P16" s="93"/>
      <c r="Q16" s="94"/>
    </row>
    <row r="17" spans="1:17" ht="12.75" customHeight="1" x14ac:dyDescent="0.3">
      <c r="D17" s="21"/>
      <c r="E17" s="14"/>
      <c r="F17" s="22"/>
      <c r="G17" s="107" t="s">
        <v>19</v>
      </c>
      <c r="H17" s="108"/>
      <c r="I17" s="109"/>
      <c r="J17" s="101"/>
      <c r="K17" s="102"/>
      <c r="L17" s="103"/>
      <c r="M17" s="90"/>
      <c r="N17" s="91"/>
      <c r="O17" s="95"/>
      <c r="P17" s="96"/>
      <c r="Q17" s="97"/>
    </row>
    <row r="18" spans="1:17" s="10" customFormat="1" ht="27.6" x14ac:dyDescent="0.3">
      <c r="A18" s="30" t="s">
        <v>6</v>
      </c>
      <c r="B18" s="12" t="s">
        <v>7</v>
      </c>
      <c r="C18" s="12" t="s">
        <v>4</v>
      </c>
      <c r="D18" s="30" t="s">
        <v>5</v>
      </c>
      <c r="E18" s="31" t="s">
        <v>15</v>
      </c>
      <c r="F18" s="12" t="s">
        <v>8</v>
      </c>
      <c r="G18" s="30" t="s">
        <v>18</v>
      </c>
      <c r="H18" s="30" t="s">
        <v>16</v>
      </c>
      <c r="I18" s="32" t="s">
        <v>17</v>
      </c>
      <c r="J18" s="30" t="s">
        <v>10</v>
      </c>
      <c r="K18" s="12" t="s">
        <v>11</v>
      </c>
      <c r="L18" s="32" t="s">
        <v>12</v>
      </c>
      <c r="M18" s="12" t="s">
        <v>21</v>
      </c>
      <c r="N18" s="46" t="s">
        <v>22</v>
      </c>
      <c r="O18" s="49" t="s">
        <v>23</v>
      </c>
      <c r="P18" s="47" t="s">
        <v>15</v>
      </c>
      <c r="Q18" s="48" t="s">
        <v>8</v>
      </c>
    </row>
    <row r="19" spans="1:17" x14ac:dyDescent="0.3">
      <c r="A19" s="33">
        <v>0</v>
      </c>
      <c r="B19" s="54" t="s">
        <v>9</v>
      </c>
      <c r="C19" s="55"/>
      <c r="D19" s="56">
        <v>0</v>
      </c>
      <c r="E19" s="57">
        <v>0</v>
      </c>
      <c r="F19" s="22">
        <f>E19-D19</f>
        <v>0</v>
      </c>
      <c r="G19" s="56"/>
      <c r="H19" s="56"/>
      <c r="I19" s="58"/>
      <c r="J19" s="62">
        <v>0</v>
      </c>
      <c r="K19" s="57"/>
      <c r="L19" s="24">
        <v>8</v>
      </c>
      <c r="M19" s="68"/>
      <c r="N19" s="69"/>
      <c r="O19" s="33">
        <v>0</v>
      </c>
      <c r="P19" s="42">
        <v>0</v>
      </c>
      <c r="Q19" s="43">
        <v>0</v>
      </c>
    </row>
    <row r="20" spans="1:17" x14ac:dyDescent="0.3">
      <c r="A20" s="28">
        <f t="shared" ref="A20:A35" si="1">MIN(J19:L19)</f>
        <v>0</v>
      </c>
      <c r="B20" s="57" t="s">
        <v>0</v>
      </c>
      <c r="C20" s="58">
        <v>1</v>
      </c>
      <c r="D20" s="56">
        <v>1</v>
      </c>
      <c r="E20" s="57">
        <f>E19+1</f>
        <v>1</v>
      </c>
      <c r="F20" s="22">
        <f t="shared" ref="F20:F35" si="2">E20-D20</f>
        <v>0</v>
      </c>
      <c r="G20" s="62">
        <f>A20</f>
        <v>0</v>
      </c>
      <c r="H20" s="56"/>
      <c r="I20" s="58"/>
      <c r="J20" s="62">
        <f>A20+C6</f>
        <v>1.9658340000000001</v>
      </c>
      <c r="K20" s="63">
        <f>A20+D5</f>
        <v>0.48616500000000001</v>
      </c>
      <c r="L20" s="24">
        <f>L19</f>
        <v>8</v>
      </c>
      <c r="M20" s="56"/>
      <c r="N20" s="63">
        <v>0</v>
      </c>
      <c r="O20" s="28">
        <f>D19*($A20-$A19)</f>
        <v>0</v>
      </c>
      <c r="P20" s="9">
        <f>E19*($A20-$A19)</f>
        <v>0</v>
      </c>
      <c r="Q20" s="24">
        <f>F19*($A20-$A19)</f>
        <v>0</v>
      </c>
    </row>
    <row r="21" spans="1:17" x14ac:dyDescent="0.3">
      <c r="A21" s="28">
        <f t="shared" si="1"/>
        <v>0.48616500000000001</v>
      </c>
      <c r="B21" s="57" t="s">
        <v>13</v>
      </c>
      <c r="C21" s="58">
        <v>1</v>
      </c>
      <c r="D21" s="56">
        <v>0</v>
      </c>
      <c r="E21" s="57">
        <f>E20-1</f>
        <v>0</v>
      </c>
      <c r="F21" s="22">
        <f t="shared" si="2"/>
        <v>0</v>
      </c>
      <c r="G21" s="56"/>
      <c r="H21" s="56"/>
      <c r="I21" s="58"/>
      <c r="J21" s="62">
        <f>J20</f>
        <v>1.9658340000000001</v>
      </c>
      <c r="K21" s="57"/>
      <c r="L21" s="24">
        <f>L20</f>
        <v>8</v>
      </c>
      <c r="M21" s="62">
        <f>A21-G20</f>
        <v>0.48616500000000001</v>
      </c>
      <c r="N21" s="63"/>
      <c r="O21" s="28">
        <f t="shared" ref="O21:O35" si="3">D20*($A21-$A20)</f>
        <v>0.48616500000000001</v>
      </c>
      <c r="P21" s="9">
        <f t="shared" ref="P21:P35" si="4">E20*($A21-$A20)</f>
        <v>0.48616500000000001</v>
      </c>
      <c r="Q21" s="24">
        <f t="shared" ref="Q21:Q35" si="5">F20*($A21-$A20)</f>
        <v>0</v>
      </c>
    </row>
    <row r="22" spans="1:17" x14ac:dyDescent="0.3">
      <c r="A22" s="28">
        <f t="shared" si="1"/>
        <v>1.9658340000000001</v>
      </c>
      <c r="B22" s="57" t="s">
        <v>0</v>
      </c>
      <c r="C22" s="58">
        <v>2</v>
      </c>
      <c r="D22" s="56">
        <v>1</v>
      </c>
      <c r="E22" s="57">
        <f>E21+1</f>
        <v>1</v>
      </c>
      <c r="F22" s="22">
        <f t="shared" si="2"/>
        <v>0</v>
      </c>
      <c r="G22" s="62">
        <f>A22</f>
        <v>1.9658340000000001</v>
      </c>
      <c r="H22" s="56"/>
      <c r="I22" s="58"/>
      <c r="J22" s="62">
        <f>A22+C7</f>
        <v>2.2754180000000002</v>
      </c>
      <c r="K22" s="63">
        <f>A22+D6</f>
        <v>2.6309550000000002</v>
      </c>
      <c r="L22" s="24">
        <f>L21</f>
        <v>8</v>
      </c>
      <c r="M22" s="62"/>
      <c r="N22" s="63">
        <v>0</v>
      </c>
      <c r="O22" s="28">
        <f t="shared" si="3"/>
        <v>0</v>
      </c>
      <c r="P22" s="9">
        <f t="shared" si="4"/>
        <v>0</v>
      </c>
      <c r="Q22" s="24">
        <f t="shared" si="5"/>
        <v>0</v>
      </c>
    </row>
    <row r="23" spans="1:17" x14ac:dyDescent="0.3">
      <c r="A23" s="28">
        <f t="shared" si="1"/>
        <v>2.2754180000000002</v>
      </c>
      <c r="B23" s="57" t="s">
        <v>0</v>
      </c>
      <c r="C23" s="58">
        <v>3</v>
      </c>
      <c r="D23" s="56">
        <v>1</v>
      </c>
      <c r="E23" s="57">
        <f>E22+1</f>
        <v>2</v>
      </c>
      <c r="F23" s="22">
        <f t="shared" si="2"/>
        <v>1</v>
      </c>
      <c r="G23" s="62">
        <f>G22</f>
        <v>1.9658340000000001</v>
      </c>
      <c r="H23" s="62">
        <f>A23</f>
        <v>2.2754180000000002</v>
      </c>
      <c r="I23" s="58"/>
      <c r="J23" s="62">
        <f>A23+C8</f>
        <v>2.9099569999999999</v>
      </c>
      <c r="K23" s="63">
        <f>K22</f>
        <v>2.6309550000000002</v>
      </c>
      <c r="L23" s="24">
        <f>L22</f>
        <v>8</v>
      </c>
      <c r="M23" s="62"/>
      <c r="N23" s="63"/>
      <c r="O23" s="28">
        <f t="shared" si="3"/>
        <v>0.30958400000000008</v>
      </c>
      <c r="P23" s="9">
        <f t="shared" si="4"/>
        <v>0.30958400000000008</v>
      </c>
      <c r="Q23" s="24">
        <f t="shared" si="5"/>
        <v>0</v>
      </c>
    </row>
    <row r="24" spans="1:17" x14ac:dyDescent="0.3">
      <c r="A24" s="28">
        <f t="shared" si="1"/>
        <v>2.6309550000000002</v>
      </c>
      <c r="B24" s="57" t="s">
        <v>13</v>
      </c>
      <c r="C24" s="58">
        <v>2</v>
      </c>
      <c r="D24" s="56">
        <v>1</v>
      </c>
      <c r="E24" s="57">
        <f>E23-1</f>
        <v>1</v>
      </c>
      <c r="F24" s="22">
        <f t="shared" si="2"/>
        <v>0</v>
      </c>
      <c r="G24" s="62">
        <f>H23</f>
        <v>2.2754180000000002</v>
      </c>
      <c r="H24" s="56"/>
      <c r="I24" s="58"/>
      <c r="J24" s="62">
        <f>J23</f>
        <v>2.9099569999999999</v>
      </c>
      <c r="K24" s="63">
        <f>A24+D7</f>
        <v>2.9858720000000001</v>
      </c>
      <c r="L24" s="24">
        <f t="shared" ref="L24:L35" si="6">L23</f>
        <v>8</v>
      </c>
      <c r="M24" s="62">
        <f t="shared" ref="M24:M33" si="7">A24-G23</f>
        <v>0.66512100000000007</v>
      </c>
      <c r="N24" s="63">
        <f>A24-G24</f>
        <v>0.35553699999999999</v>
      </c>
      <c r="O24" s="28">
        <f t="shared" si="3"/>
        <v>0.35553699999999999</v>
      </c>
      <c r="P24" s="9">
        <f t="shared" si="4"/>
        <v>0.71107399999999998</v>
      </c>
      <c r="Q24" s="24">
        <f t="shared" si="5"/>
        <v>0.35553699999999999</v>
      </c>
    </row>
    <row r="25" spans="1:17" x14ac:dyDescent="0.3">
      <c r="A25" s="28">
        <f t="shared" si="1"/>
        <v>2.9099569999999999</v>
      </c>
      <c r="B25" s="57" t="s">
        <v>0</v>
      </c>
      <c r="C25" s="58">
        <v>4</v>
      </c>
      <c r="D25" s="56">
        <v>1</v>
      </c>
      <c r="E25" s="57">
        <f>E24+1</f>
        <v>2</v>
      </c>
      <c r="F25" s="22">
        <f t="shared" si="2"/>
        <v>1</v>
      </c>
      <c r="G25" s="62">
        <f>G24</f>
        <v>2.2754180000000002</v>
      </c>
      <c r="H25" s="62">
        <f>A25</f>
        <v>2.9099569999999999</v>
      </c>
      <c r="I25" s="58"/>
      <c r="J25" s="62">
        <f>A25+C9</f>
        <v>4.0333629999999996</v>
      </c>
      <c r="K25" s="63">
        <f>K24</f>
        <v>2.9858720000000001</v>
      </c>
      <c r="L25" s="24">
        <f t="shared" si="6"/>
        <v>8</v>
      </c>
      <c r="M25" s="62"/>
      <c r="N25" s="63"/>
      <c r="O25" s="28">
        <f t="shared" si="3"/>
        <v>0.27900199999999975</v>
      </c>
      <c r="P25" s="9">
        <f t="shared" si="4"/>
        <v>0.27900199999999975</v>
      </c>
      <c r="Q25" s="24">
        <f t="shared" si="5"/>
        <v>0</v>
      </c>
    </row>
    <row r="26" spans="1:17" x14ac:dyDescent="0.3">
      <c r="A26" s="28">
        <f t="shared" si="1"/>
        <v>2.9858720000000001</v>
      </c>
      <c r="B26" s="57" t="s">
        <v>13</v>
      </c>
      <c r="C26" s="58">
        <v>3</v>
      </c>
      <c r="D26" s="56">
        <v>1</v>
      </c>
      <c r="E26" s="57">
        <f>E25-1</f>
        <v>1</v>
      </c>
      <c r="F26" s="22">
        <f t="shared" si="2"/>
        <v>0</v>
      </c>
      <c r="G26" s="62">
        <f>H25</f>
        <v>2.9099569999999999</v>
      </c>
      <c r="H26" s="56"/>
      <c r="I26" s="58"/>
      <c r="J26" s="62">
        <f>J25</f>
        <v>4.0333629999999996</v>
      </c>
      <c r="K26" s="63">
        <f>A26+D8</f>
        <v>3.549525</v>
      </c>
      <c r="L26" s="24">
        <f t="shared" si="6"/>
        <v>8</v>
      </c>
      <c r="M26" s="62">
        <f t="shared" si="7"/>
        <v>0.71045399999999992</v>
      </c>
      <c r="N26" s="63">
        <f>A26-G26</f>
        <v>7.5915000000000177E-2</v>
      </c>
      <c r="O26" s="28">
        <f t="shared" si="3"/>
        <v>7.5915000000000177E-2</v>
      </c>
      <c r="P26" s="9">
        <f t="shared" si="4"/>
        <v>0.15183000000000035</v>
      </c>
      <c r="Q26" s="24">
        <f t="shared" si="5"/>
        <v>7.5915000000000177E-2</v>
      </c>
    </row>
    <row r="27" spans="1:17" x14ac:dyDescent="0.3">
      <c r="A27" s="28">
        <f t="shared" si="1"/>
        <v>3.549525</v>
      </c>
      <c r="B27" s="57" t="s">
        <v>13</v>
      </c>
      <c r="C27" s="58">
        <v>4</v>
      </c>
      <c r="D27" s="56">
        <v>0</v>
      </c>
      <c r="E27" s="57">
        <f>E26-1</f>
        <v>0</v>
      </c>
      <c r="F27" s="22">
        <f t="shared" si="2"/>
        <v>0</v>
      </c>
      <c r="G27" s="56"/>
      <c r="H27" s="56"/>
      <c r="I27" s="58"/>
      <c r="J27" s="62">
        <f>J26</f>
        <v>4.0333629999999996</v>
      </c>
      <c r="K27" s="57"/>
      <c r="L27" s="24">
        <f t="shared" si="6"/>
        <v>8</v>
      </c>
      <c r="M27" s="62">
        <f t="shared" si="7"/>
        <v>0.63956800000000014</v>
      </c>
      <c r="N27" s="63"/>
      <c r="O27" s="28">
        <f t="shared" si="3"/>
        <v>0.56365299999999996</v>
      </c>
      <c r="P27" s="9">
        <f t="shared" si="4"/>
        <v>0.56365299999999996</v>
      </c>
      <c r="Q27" s="24">
        <f t="shared" si="5"/>
        <v>0</v>
      </c>
    </row>
    <row r="28" spans="1:17" x14ac:dyDescent="0.3">
      <c r="A28" s="28">
        <f t="shared" si="1"/>
        <v>4.0333629999999996</v>
      </c>
      <c r="B28" s="57" t="s">
        <v>0</v>
      </c>
      <c r="C28" s="58">
        <v>5</v>
      </c>
      <c r="D28" s="56">
        <v>1</v>
      </c>
      <c r="E28" s="57">
        <f>E27+1</f>
        <v>1</v>
      </c>
      <c r="F28" s="22">
        <f t="shared" si="2"/>
        <v>0</v>
      </c>
      <c r="G28" s="62">
        <f>A28</f>
        <v>4.0333629999999996</v>
      </c>
      <c r="H28" s="56"/>
      <c r="I28" s="58"/>
      <c r="J28" s="62">
        <f>A28+C10</f>
        <v>5.1362290000000002</v>
      </c>
      <c r="K28" s="63">
        <f>A28+D9</f>
        <v>4.0849379999999993</v>
      </c>
      <c r="L28" s="24">
        <f t="shared" si="6"/>
        <v>8</v>
      </c>
      <c r="M28" s="62"/>
      <c r="N28" s="63">
        <v>0</v>
      </c>
      <c r="O28" s="28">
        <f t="shared" si="3"/>
        <v>0</v>
      </c>
      <c r="P28" s="9">
        <f t="shared" si="4"/>
        <v>0</v>
      </c>
      <c r="Q28" s="24">
        <f t="shared" si="5"/>
        <v>0</v>
      </c>
    </row>
    <row r="29" spans="1:17" x14ac:dyDescent="0.3">
      <c r="A29" s="28">
        <f t="shared" si="1"/>
        <v>4.0849379999999993</v>
      </c>
      <c r="B29" s="57" t="s">
        <v>13</v>
      </c>
      <c r="C29" s="58">
        <v>5</v>
      </c>
      <c r="D29" s="56">
        <v>0</v>
      </c>
      <c r="E29" s="57">
        <f>E28-1</f>
        <v>0</v>
      </c>
      <c r="F29" s="22">
        <f t="shared" si="2"/>
        <v>0</v>
      </c>
      <c r="G29" s="56"/>
      <c r="H29" s="56"/>
      <c r="I29" s="58"/>
      <c r="J29" s="62">
        <f>J28</f>
        <v>5.1362290000000002</v>
      </c>
      <c r="K29" s="57"/>
      <c r="L29" s="24">
        <f t="shared" si="6"/>
        <v>8</v>
      </c>
      <c r="M29" s="62">
        <f t="shared" si="7"/>
        <v>5.1574999999999704E-2</v>
      </c>
      <c r="N29" s="63"/>
      <c r="O29" s="28">
        <f t="shared" si="3"/>
        <v>5.1574999999999704E-2</v>
      </c>
      <c r="P29" s="9">
        <f t="shared" si="4"/>
        <v>5.1574999999999704E-2</v>
      </c>
      <c r="Q29" s="24">
        <f t="shared" si="5"/>
        <v>0</v>
      </c>
    </row>
    <row r="30" spans="1:17" x14ac:dyDescent="0.3">
      <c r="A30" s="28">
        <f t="shared" si="1"/>
        <v>5.1362290000000002</v>
      </c>
      <c r="B30" s="57" t="s">
        <v>0</v>
      </c>
      <c r="C30" s="58">
        <v>6</v>
      </c>
      <c r="D30" s="56">
        <v>1</v>
      </c>
      <c r="E30" s="57">
        <f>E29+1</f>
        <v>1</v>
      </c>
      <c r="F30" s="22">
        <f t="shared" si="2"/>
        <v>0</v>
      </c>
      <c r="G30" s="62">
        <f>A30</f>
        <v>5.1362290000000002</v>
      </c>
      <c r="H30" s="56"/>
      <c r="I30" s="58"/>
      <c r="J30" s="62">
        <f>A30+C11</f>
        <v>6.5394269999999999</v>
      </c>
      <c r="K30" s="63">
        <f>A30+D10</f>
        <v>7.7889630000000007</v>
      </c>
      <c r="L30" s="24">
        <f t="shared" si="6"/>
        <v>8</v>
      </c>
      <c r="M30" s="62"/>
      <c r="N30" s="63">
        <v>0</v>
      </c>
      <c r="O30" s="28">
        <f t="shared" si="3"/>
        <v>0</v>
      </c>
      <c r="P30" s="9">
        <f t="shared" si="4"/>
        <v>0</v>
      </c>
      <c r="Q30" s="24">
        <f t="shared" si="5"/>
        <v>0</v>
      </c>
    </row>
    <row r="31" spans="1:17" x14ac:dyDescent="0.3">
      <c r="A31" s="28">
        <f t="shared" si="1"/>
        <v>6.5394269999999999</v>
      </c>
      <c r="B31" s="57" t="s">
        <v>0</v>
      </c>
      <c r="C31" s="58">
        <v>7</v>
      </c>
      <c r="D31" s="56">
        <v>1</v>
      </c>
      <c r="E31" s="57">
        <f>E30+1</f>
        <v>2</v>
      </c>
      <c r="F31" s="22">
        <f t="shared" si="2"/>
        <v>1</v>
      </c>
      <c r="G31" s="62">
        <f>G30</f>
        <v>5.1362290000000002</v>
      </c>
      <c r="H31" s="62">
        <f>A31</f>
        <v>6.5394269999999999</v>
      </c>
      <c r="I31" s="58"/>
      <c r="J31" s="62">
        <f>A31+C12</f>
        <v>6.7445130000000004</v>
      </c>
      <c r="K31" s="63">
        <f>K30</f>
        <v>7.7889630000000007</v>
      </c>
      <c r="L31" s="24">
        <f t="shared" si="6"/>
        <v>8</v>
      </c>
      <c r="M31" s="62"/>
      <c r="N31" s="63"/>
      <c r="O31" s="28">
        <f t="shared" si="3"/>
        <v>1.4031979999999997</v>
      </c>
      <c r="P31" s="9">
        <f t="shared" si="4"/>
        <v>1.4031979999999997</v>
      </c>
      <c r="Q31" s="24">
        <f t="shared" si="5"/>
        <v>0</v>
      </c>
    </row>
    <row r="32" spans="1:17" x14ac:dyDescent="0.3">
      <c r="A32" s="28">
        <f t="shared" si="1"/>
        <v>6.7445130000000004</v>
      </c>
      <c r="B32" s="57" t="s">
        <v>0</v>
      </c>
      <c r="C32" s="58">
        <v>8</v>
      </c>
      <c r="D32" s="56">
        <v>1</v>
      </c>
      <c r="E32" s="57">
        <f>E31+1</f>
        <v>3</v>
      </c>
      <c r="F32" s="22">
        <f t="shared" si="2"/>
        <v>2</v>
      </c>
      <c r="G32" s="62">
        <f>G31</f>
        <v>5.1362290000000002</v>
      </c>
      <c r="H32" s="62">
        <f>H31</f>
        <v>6.5394269999999999</v>
      </c>
      <c r="I32" s="64">
        <f>A32</f>
        <v>6.7445130000000004</v>
      </c>
      <c r="J32" s="62">
        <f>A32+C13</f>
        <v>7.8456159999999997</v>
      </c>
      <c r="K32" s="63">
        <f>K31</f>
        <v>7.7889630000000007</v>
      </c>
      <c r="L32" s="24">
        <f t="shared" si="6"/>
        <v>8</v>
      </c>
      <c r="M32" s="62"/>
      <c r="N32" s="63"/>
      <c r="O32" s="28">
        <f t="shared" si="3"/>
        <v>0.20508600000000055</v>
      </c>
      <c r="P32" s="9">
        <f t="shared" si="4"/>
        <v>0.41017200000000109</v>
      </c>
      <c r="Q32" s="24">
        <f t="shared" si="5"/>
        <v>0.20508600000000055</v>
      </c>
    </row>
    <row r="33" spans="1:17" x14ac:dyDescent="0.3">
      <c r="A33" s="28">
        <f t="shared" si="1"/>
        <v>7.7889630000000007</v>
      </c>
      <c r="B33" s="57" t="s">
        <v>13</v>
      </c>
      <c r="C33" s="58">
        <v>6</v>
      </c>
      <c r="D33" s="56">
        <v>1</v>
      </c>
      <c r="E33" s="57">
        <f>E32-1</f>
        <v>2</v>
      </c>
      <c r="F33" s="22">
        <f t="shared" si="2"/>
        <v>1</v>
      </c>
      <c r="G33" s="62">
        <f>H32</f>
        <v>6.5394269999999999</v>
      </c>
      <c r="H33" s="62">
        <f>I32</f>
        <v>6.7445130000000004</v>
      </c>
      <c r="I33" s="58"/>
      <c r="J33" s="62">
        <f>J32</f>
        <v>7.8456159999999997</v>
      </c>
      <c r="K33" s="63">
        <f>A33+D11</f>
        <v>8.1685030000000012</v>
      </c>
      <c r="L33" s="24">
        <f t="shared" si="6"/>
        <v>8</v>
      </c>
      <c r="M33" s="62">
        <f t="shared" si="7"/>
        <v>2.6527340000000006</v>
      </c>
      <c r="N33" s="63">
        <f>A33-G33</f>
        <v>1.2495360000000009</v>
      </c>
      <c r="O33" s="28">
        <f t="shared" si="3"/>
        <v>1.0444500000000003</v>
      </c>
      <c r="P33" s="9">
        <f t="shared" si="4"/>
        <v>3.133350000000001</v>
      </c>
      <c r="Q33" s="24">
        <f t="shared" si="5"/>
        <v>2.0889000000000006</v>
      </c>
    </row>
    <row r="34" spans="1:17" x14ac:dyDescent="0.3">
      <c r="A34" s="28">
        <f t="shared" si="1"/>
        <v>7.8456159999999997</v>
      </c>
      <c r="B34" s="57" t="s">
        <v>0</v>
      </c>
      <c r="C34" s="58">
        <v>9</v>
      </c>
      <c r="D34" s="56">
        <v>1</v>
      </c>
      <c r="E34" s="57">
        <f>E33+1</f>
        <v>3</v>
      </c>
      <c r="F34" s="22">
        <f t="shared" si="2"/>
        <v>2</v>
      </c>
      <c r="G34" s="62">
        <f>G33</f>
        <v>6.5394269999999999</v>
      </c>
      <c r="H34" s="62">
        <f>H33</f>
        <v>6.7445130000000004</v>
      </c>
      <c r="I34" s="64">
        <f>A34</f>
        <v>7.8456159999999997</v>
      </c>
      <c r="J34" s="62">
        <f>A34+C14</f>
        <v>8.3304069999999992</v>
      </c>
      <c r="K34" s="63">
        <f>K33</f>
        <v>8.1685030000000012</v>
      </c>
      <c r="L34" s="24">
        <f t="shared" si="6"/>
        <v>8</v>
      </c>
      <c r="M34" s="62"/>
      <c r="N34" s="63"/>
      <c r="O34" s="28">
        <f t="shared" si="3"/>
        <v>5.6652999999998954E-2</v>
      </c>
      <c r="P34" s="9">
        <f t="shared" si="4"/>
        <v>0.11330599999999791</v>
      </c>
      <c r="Q34" s="24">
        <f t="shared" si="5"/>
        <v>5.6652999999998954E-2</v>
      </c>
    </row>
    <row r="35" spans="1:17" x14ac:dyDescent="0.3">
      <c r="A35" s="29">
        <f t="shared" si="1"/>
        <v>8</v>
      </c>
      <c r="B35" s="59" t="s">
        <v>14</v>
      </c>
      <c r="C35" s="60"/>
      <c r="D35" s="61">
        <v>1</v>
      </c>
      <c r="E35" s="59">
        <f>E34</f>
        <v>3</v>
      </c>
      <c r="F35" s="26">
        <f t="shared" si="2"/>
        <v>2</v>
      </c>
      <c r="G35" s="65">
        <f>G34</f>
        <v>6.5394269999999999</v>
      </c>
      <c r="H35" s="65">
        <f>H34</f>
        <v>6.7445130000000004</v>
      </c>
      <c r="I35" s="66">
        <f>I34</f>
        <v>7.8456159999999997</v>
      </c>
      <c r="J35" s="65">
        <f>J34</f>
        <v>8.3304069999999992</v>
      </c>
      <c r="K35" s="67">
        <f>K34</f>
        <v>8.1685030000000012</v>
      </c>
      <c r="L35" s="27">
        <f t="shared" si="6"/>
        <v>8</v>
      </c>
      <c r="M35" s="62"/>
      <c r="N35" s="63"/>
      <c r="O35" s="29">
        <f t="shared" si="3"/>
        <v>0.1543840000000003</v>
      </c>
      <c r="P35" s="5">
        <f t="shared" si="4"/>
        <v>0.4631520000000009</v>
      </c>
      <c r="Q35" s="27">
        <f t="shared" si="5"/>
        <v>0.3087680000000006</v>
      </c>
    </row>
    <row r="36" spans="1:17" ht="25.5" customHeight="1" x14ac:dyDescent="0.3">
      <c r="C36" s="53" t="s">
        <v>25</v>
      </c>
      <c r="D36" s="85" t="s">
        <v>33</v>
      </c>
      <c r="E36" s="86"/>
      <c r="F36" s="87"/>
      <c r="G36" s="34"/>
      <c r="H36" s="34"/>
      <c r="I36" s="34"/>
      <c r="J36" s="34"/>
      <c r="K36" s="34"/>
      <c r="L36" s="34"/>
      <c r="M36" s="71">
        <f>AVERAGE(M19:M35)</f>
        <v>0.86760283333333332</v>
      </c>
      <c r="N36" s="72">
        <f>AVERAGE(N19:N35)</f>
        <v>0.240141142857143</v>
      </c>
      <c r="O36" s="71">
        <f>SUM(O20:O35)/$A35</f>
        <v>0.62315024999999991</v>
      </c>
      <c r="P36" s="73">
        <f>SUM(P20:P35)/$A35</f>
        <v>1.0095076249999999</v>
      </c>
      <c r="Q36" s="72">
        <f>SUM(Q20:Q35)/$A35</f>
        <v>0.38635737500000011</v>
      </c>
    </row>
    <row r="37" spans="1:17" ht="12.75" customHeight="1" x14ac:dyDescent="0.3">
      <c r="C37" s="36" t="s">
        <v>26</v>
      </c>
      <c r="D37" s="21">
        <f>MIN(D19:D35)</f>
        <v>0</v>
      </c>
      <c r="E37" s="22">
        <f>MIN(E19:E35)</f>
        <v>0</v>
      </c>
      <c r="F37" s="23">
        <f>MIN(F19:F35)</f>
        <v>0</v>
      </c>
      <c r="G37" s="22"/>
      <c r="H37" s="22"/>
      <c r="I37" s="22"/>
      <c r="J37" s="22"/>
      <c r="K37" s="22"/>
      <c r="L37" s="22"/>
      <c r="M37" s="38">
        <f>MIN(M19:M35)</f>
        <v>5.1574999999999704E-2</v>
      </c>
      <c r="N37" s="39">
        <f>MIN(N19:N35)</f>
        <v>0</v>
      </c>
      <c r="O37" s="78" t="s">
        <v>34</v>
      </c>
      <c r="P37" s="79"/>
      <c r="Q37" s="80"/>
    </row>
    <row r="38" spans="1:17" x14ac:dyDescent="0.3">
      <c r="C38" s="37" t="s">
        <v>27</v>
      </c>
      <c r="D38" s="25">
        <f>MAX(D19:D35)</f>
        <v>1</v>
      </c>
      <c r="E38" s="26">
        <f>MAX(E19:E35)</f>
        <v>3</v>
      </c>
      <c r="F38" s="35">
        <f>MAX(F19:F35)</f>
        <v>2</v>
      </c>
      <c r="G38" s="26"/>
      <c r="H38" s="26"/>
      <c r="I38" s="26"/>
      <c r="J38" s="26"/>
      <c r="K38" s="26"/>
      <c r="L38" s="26"/>
      <c r="M38" s="40">
        <f>MAX(M19:M35)</f>
        <v>2.6527340000000006</v>
      </c>
      <c r="N38" s="41">
        <f>MAX(N19:N35)</f>
        <v>1.2495360000000009</v>
      </c>
      <c r="O38" s="81"/>
      <c r="P38" s="82"/>
      <c r="Q38" s="83"/>
    </row>
    <row r="39" spans="1:17" x14ac:dyDescent="0.3">
      <c r="O39" s="77"/>
      <c r="P39" s="77"/>
      <c r="Q39" s="77"/>
    </row>
    <row r="40" spans="1:17" x14ac:dyDescent="0.3">
      <c r="O40" s="77"/>
      <c r="P40" s="77"/>
      <c r="Q40" s="77"/>
    </row>
  </sheetData>
  <mergeCells count="10">
    <mergeCell ref="O37:Q38"/>
    <mergeCell ref="A1:Q1"/>
    <mergeCell ref="D36:F36"/>
    <mergeCell ref="M16:N17"/>
    <mergeCell ref="O16:Q17"/>
    <mergeCell ref="J16:L17"/>
    <mergeCell ref="A3:D3"/>
    <mergeCell ref="G17:I17"/>
    <mergeCell ref="D16:I16"/>
    <mergeCell ref="E12:F14"/>
  </mergeCells>
  <pageMargins left="0.7" right="0.7" top="0.75" bottom="0.75" header="0.3" footer="0.3"/>
  <ignoredErrors>
    <ignoredError sqref="K24 E21:E33 G24:G25 G33:H33 F35 J25:J34 K26:K33" formula="1"/>
  </ignoredErrors>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BCCE06539BA14B80B030F3A9C7EDD9" ma:contentTypeVersion="7" ma:contentTypeDescription="Create a new document." ma:contentTypeScope="" ma:versionID="fd062654c9fab85979fa69207078d1c2">
  <xsd:schema xmlns:xsd="http://www.w3.org/2001/XMLSchema" xmlns:xs="http://www.w3.org/2001/XMLSchema" xmlns:p="http://schemas.microsoft.com/office/2006/metadata/properties" xmlns:ns2="ba1bcc8c-9a55-4afe-a655-c215f9c906e7" targetNamespace="http://schemas.microsoft.com/office/2006/metadata/properties" ma:root="true" ma:fieldsID="633a829a46bc1e096a688f398bfdd97d" ns2:_="">
    <xsd:import namespace="ba1bcc8c-9a55-4afe-a655-c215f9c906e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1bcc8c-9a55-4afe-a655-c215f9c906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5AA2AC-1F56-49A0-B103-D1C033A60C96}">
  <ds:schemaRefs>
    <ds:schemaRef ds:uri="http://schemas.microsoft.com/sharepoint/v3/contenttype/forms"/>
  </ds:schemaRefs>
</ds:datastoreItem>
</file>

<file path=customXml/itemProps2.xml><?xml version="1.0" encoding="utf-8"?>
<ds:datastoreItem xmlns:ds="http://schemas.openxmlformats.org/officeDocument/2006/customXml" ds:itemID="{C304E5D1-AA6F-4BB3-9800-7EE47A9045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1bcc8c-9a55-4afe-a655-c215f9c906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53FC0D2-D646-4AD2-A4BE-4CF51C729F76}">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Auburn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CHRISJG</dc:creator>
  <cp:lastModifiedBy>David Sturrock</cp:lastModifiedBy>
  <dcterms:created xsi:type="dcterms:W3CDTF">2010-07-07T19:18:22Z</dcterms:created>
  <dcterms:modified xsi:type="dcterms:W3CDTF">2021-05-27T21:51:24Z</dcterms:modified>
</cp:coreProperties>
</file>